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nimelb.edu.au\UoM\UNIVER~1\RESEAR~2\RIC\REST~6KV\Grants\MAJO~TQW\RESE~$N%\01~005YP.INT\1~000RR0.MCR\MCRI~B_O\MCRI~89&amp;\NEWT~10T\"/>
    </mc:Choice>
  </mc:AlternateContent>
  <bookViews>
    <workbookView xWindow="0" yWindow="0" windowWidth="28800" windowHeight="12435" activeTab="3"/>
  </bookViews>
  <sheets>
    <sheet name="Budget example" sheetId="7" r:id="rId1"/>
    <sheet name="Personnel costing" sheetId="8" r:id="rId2"/>
    <sheet name="Professional Salary Scale" sheetId="9" r:id="rId3"/>
    <sheet name="Academic Salary Scale" sheetId="10" r:id="rId4"/>
  </sheets>
  <calcPr calcId="152511"/>
</workbook>
</file>

<file path=xl/calcChain.xml><?xml version="1.0" encoding="utf-8"?>
<calcChain xmlns="http://schemas.openxmlformats.org/spreadsheetml/2006/main">
  <c r="D41" i="7" l="1"/>
  <c r="C41" i="7"/>
  <c r="B41" i="7"/>
  <c r="B27" i="7"/>
  <c r="B14" i="7"/>
  <c r="B28" i="7"/>
  <c r="B42" i="7"/>
  <c r="B43" i="7"/>
  <c r="B44" i="7"/>
  <c r="C42" i="7"/>
  <c r="C43" i="7"/>
  <c r="C27" i="7"/>
  <c r="C14" i="7"/>
  <c r="C28" i="7"/>
  <c r="C44" i="7"/>
  <c r="D42" i="7"/>
  <c r="D43" i="7"/>
  <c r="D27" i="7"/>
  <c r="D14" i="7"/>
  <c r="D28" i="7"/>
  <c r="D44" i="7"/>
  <c r="D33" i="7"/>
  <c r="C33" i="7"/>
  <c r="B33" i="7"/>
  <c r="F11" i="8"/>
  <c r="F5" i="8"/>
  <c r="E6" i="8"/>
  <c r="E7" i="8"/>
  <c r="E5" i="8"/>
  <c r="D7" i="8"/>
  <c r="D6" i="8"/>
  <c r="D5" i="8"/>
  <c r="D4" i="8"/>
  <c r="D3" i="8"/>
  <c r="D2" i="8"/>
  <c r="E2" i="8"/>
  <c r="B32" i="7"/>
  <c r="E4" i="8"/>
  <c r="E3" i="8"/>
  <c r="B18" i="7"/>
  <c r="B23" i="7"/>
  <c r="C16" i="7"/>
  <c r="D16" i="7"/>
  <c r="D18" i="7"/>
  <c r="C21" i="7"/>
  <c r="D21" i="7"/>
  <c r="D23" i="7"/>
  <c r="C18" i="7"/>
  <c r="C23" i="7"/>
  <c r="D32" i="7"/>
  <c r="C32" i="7"/>
  <c r="F2" i="8"/>
  <c r="C34" i="7"/>
  <c r="C35" i="7"/>
  <c r="D35" i="7"/>
  <c r="C36" i="7"/>
  <c r="C37" i="7"/>
  <c r="D37" i="7"/>
  <c r="D36" i="7"/>
  <c r="D34" i="7"/>
</calcChain>
</file>

<file path=xl/sharedStrings.xml><?xml version="1.0" encoding="utf-8"?>
<sst xmlns="http://schemas.openxmlformats.org/spreadsheetml/2006/main" count="119" uniqueCount="78">
  <si>
    <t>Income</t>
  </si>
  <si>
    <t>Expenses</t>
  </si>
  <si>
    <t>Miscellaneous consumables</t>
  </si>
  <si>
    <t xml:space="preserve">Total </t>
  </si>
  <si>
    <t>DVCR  MCRIP</t>
  </si>
  <si>
    <t>Notes:</t>
  </si>
  <si>
    <t>Forecast # hours per year</t>
  </si>
  <si>
    <t>Total Income</t>
  </si>
  <si>
    <t>Software licenses</t>
  </si>
  <si>
    <t xml:space="preserve">Indirect costs </t>
  </si>
  <si>
    <t>Faculties/Departments</t>
  </si>
  <si>
    <t>Direct costs</t>
  </si>
  <si>
    <t>Service and maintenance of equipment</t>
  </si>
  <si>
    <t xml:space="preserve">Annual Workshop </t>
  </si>
  <si>
    <t>Contigency 1% of total</t>
  </si>
  <si>
    <t>Operating result (excluding depreciation of equipment but includes carry forward)</t>
  </si>
  <si>
    <t>2018</t>
  </si>
  <si>
    <t xml:space="preserve">Melbourne Collaborative Research Infrastructure Program Stage Two Funding </t>
  </si>
  <si>
    <t>Equipment 1; physical location (building, department)</t>
  </si>
  <si>
    <t>Equipment 2; physical location (building, department)</t>
  </si>
  <si>
    <t>Personnel</t>
  </si>
  <si>
    <t>FTE</t>
  </si>
  <si>
    <t>level (include automatic progression)</t>
  </si>
  <si>
    <t>Base Salary ($) (include CPI increases)</t>
  </si>
  <si>
    <t>Base salary plus 30% oncosts</t>
  </si>
  <si>
    <t>Jane Doe</t>
  </si>
  <si>
    <t>HEW6.3</t>
  </si>
  <si>
    <t>HEW6.4</t>
  </si>
  <si>
    <t>HEW6.5</t>
  </si>
  <si>
    <t>     </t>
  </si>
  <si>
    <t>Grand Total</t>
  </si>
  <si>
    <t>Professional Staff Classification Level</t>
  </si>
  <si>
    <t>3% increase</t>
  </si>
  <si>
    <t>3.5% increase</t>
  </si>
  <si>
    <t>Professional Level 1</t>
  </si>
  <si>
    <t>Professional Level 2</t>
  </si>
  <si>
    <t>Professional Level 3</t>
  </si>
  <si>
    <t>Professional Level 4</t>
  </si>
  <si>
    <t>Professional Level 5</t>
  </si>
  <si>
    <t>Professional Level 6</t>
  </si>
  <si>
    <t>Professional Level 7</t>
  </si>
  <si>
    <t>Professional Level 8</t>
  </si>
  <si>
    <t>Professional Level 9</t>
  </si>
  <si>
    <t>Note: Where the CPI increase is not yet available pendin a new Enterprise Bargaining Agreement (beyond 2017) apply 3%</t>
  </si>
  <si>
    <t>Total request over term</t>
  </si>
  <si>
    <t>see Personnel costing</t>
  </si>
  <si>
    <t>HEW 6_0.5FTE Platform Technician (including salary on-cost, indexation and increments)</t>
  </si>
  <si>
    <t>HEW 6_1.0FTE Platform Technician (including salary on-cost, indexation and increments)</t>
  </si>
  <si>
    <t>Staff training_professionnal development</t>
  </si>
  <si>
    <t>The following is an example of a simplified platform budget projection</t>
  </si>
  <si>
    <t>Table 2: Classification - Level A</t>
  </si>
  <si>
    <t>Tutor</t>
  </si>
  <si>
    <t>Research Assistant Grade 2 Research Fellow 1</t>
  </si>
  <si>
    <t>Academic Staff Classification Increment Level</t>
  </si>
  <si>
    <t>6**</t>
  </si>
  <si>
    <t>** Any Level A Academic required to carry out full subject co-ordination duties as part of his or her normal duties or who upon appointment holds or during appointment gains a relevant doctoral qualification shall, as from 23 July 1992, be paid a salary no lower than this salary point.</t>
  </si>
  <si>
    <t>Table 3: Classification - Level B</t>
  </si>
  <si>
    <t>Lecturer</t>
  </si>
  <si>
    <t>Research Fellow 2</t>
  </si>
  <si>
    <t>Table 4: Classification - Level C</t>
  </si>
  <si>
    <t>Senior Lecturer</t>
  </si>
  <si>
    <t>Senior Research Fellow</t>
  </si>
  <si>
    <t>Table 5: Classification - Level D</t>
  </si>
  <si>
    <t>Reader</t>
  </si>
  <si>
    <t>Associate Professor</t>
  </si>
  <si>
    <t>Principal Lecturer (Inst of Ed) Principal Research Fellow</t>
  </si>
  <si>
    <t>Platform Budget Projection 2018-2020</t>
  </si>
  <si>
    <t>2019</t>
  </si>
  <si>
    <t>2020</t>
  </si>
  <si>
    <t>Category 1 Tariff: UoM/Precinct Partner</t>
  </si>
  <si>
    <t>Category 2 Tariff:  Commercial/External</t>
  </si>
  <si>
    <t>NB. Estimated 3% pay increment per year, TBC in upcoming EBA.</t>
  </si>
  <si>
    <t>Harry Smith</t>
  </si>
  <si>
    <t>B2</t>
  </si>
  <si>
    <t>B3</t>
  </si>
  <si>
    <t>B4</t>
  </si>
  <si>
    <t>Expenses Sub-Total</t>
  </si>
  <si>
    <t>Space charges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</si>
</sst>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0" tint="-0.1499984740745262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818181"/>
      </right>
      <top style="thick">
        <color rgb="FF818181"/>
      </top>
      <bottom style="medium">
        <color rgb="FF818181"/>
      </bottom>
      <diagonal/>
    </border>
    <border>
      <left/>
      <right style="thick">
        <color rgb="FF818181"/>
      </right>
      <top style="thick">
        <color rgb="FF818181"/>
      </top>
      <bottom style="medium">
        <color rgb="FF818181"/>
      </bottom>
      <diagonal/>
    </border>
    <border>
      <left/>
      <right style="medium">
        <color rgb="FF818181"/>
      </right>
      <top/>
      <bottom style="thick">
        <color rgb="FF818181"/>
      </bottom>
      <diagonal/>
    </border>
    <border>
      <left/>
      <right style="thick">
        <color rgb="FF818181"/>
      </right>
      <top/>
      <bottom style="thick">
        <color rgb="FF818181"/>
      </bottom>
      <diagonal/>
    </border>
    <border>
      <left style="thick">
        <color rgb="FF818181"/>
      </left>
      <right style="medium">
        <color rgb="FF818181"/>
      </right>
      <top/>
      <bottom style="medium">
        <color rgb="FF818181"/>
      </bottom>
      <diagonal/>
    </border>
    <border>
      <left/>
      <right style="medium">
        <color rgb="FF818181"/>
      </right>
      <top/>
      <bottom style="medium">
        <color rgb="FF818181"/>
      </bottom>
      <diagonal/>
    </border>
    <border>
      <left/>
      <right style="thick">
        <color rgb="FF818181"/>
      </right>
      <top/>
      <bottom style="medium">
        <color rgb="FF818181"/>
      </bottom>
      <diagonal/>
    </border>
    <border>
      <left style="thick">
        <color rgb="FF818181"/>
      </left>
      <right style="medium">
        <color rgb="FF818181"/>
      </right>
      <top/>
      <bottom style="thick">
        <color rgb="FF818181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thick">
        <color rgb="FF808080"/>
      </left>
      <right style="medium">
        <color rgb="FF808080"/>
      </right>
      <top/>
      <bottom style="thick">
        <color rgb="FF808080"/>
      </bottom>
      <diagonal/>
    </border>
    <border>
      <left style="thick">
        <color rgb="FF818181"/>
      </left>
      <right/>
      <top style="thick">
        <color rgb="FF818181"/>
      </top>
      <bottom style="medium">
        <color rgb="FF818181"/>
      </bottom>
      <diagonal/>
    </border>
    <border>
      <left/>
      <right/>
      <top style="thick">
        <color rgb="FF818181"/>
      </top>
      <bottom style="medium">
        <color rgb="FF818181"/>
      </bottom>
      <diagonal/>
    </border>
    <border>
      <left style="thick">
        <color rgb="FF818181"/>
      </left>
      <right style="medium">
        <color rgb="FF818181"/>
      </right>
      <top style="thick">
        <color rgb="FF818181"/>
      </top>
      <bottom/>
      <diagonal/>
    </border>
    <border>
      <left style="thick">
        <color rgb="FF808080"/>
      </left>
      <right style="medium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 style="thick">
        <color rgb="FF808080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thick">
        <color rgb="FF808080"/>
      </left>
      <right/>
      <top/>
      <bottom/>
      <diagonal/>
    </border>
    <border>
      <left/>
      <right style="thick">
        <color rgb="FF80808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7" fillId="3" borderId="1" xfId="0" applyFont="1" applyFill="1" applyBorder="1" applyAlignment="1">
      <alignment horizontal="right"/>
    </xf>
    <xf numFmtId="164" fontId="7" fillId="0" borderId="1" xfId="0" applyNumberFormat="1" applyFont="1" applyBorder="1"/>
    <xf numFmtId="0" fontId="7" fillId="3" borderId="1" xfId="0" applyFont="1" applyFill="1" applyBorder="1" applyAlignment="1">
      <alignment horizontal="right" wrapText="1"/>
    </xf>
    <xf numFmtId="0" fontId="7" fillId="0" borderId="0" xfId="0" applyFont="1"/>
    <xf numFmtId="0" fontId="7" fillId="3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6" borderId="1" xfId="0" applyFont="1" applyFill="1" applyBorder="1" applyAlignment="1">
      <alignment horizontal="left"/>
    </xf>
    <xf numFmtId="0" fontId="6" fillId="4" borderId="1" xfId="0" applyFont="1" applyFill="1" applyBorder="1"/>
    <xf numFmtId="0" fontId="5" fillId="0" borderId="1" xfId="0" applyFont="1" applyFill="1" applyBorder="1"/>
    <xf numFmtId="0" fontId="7" fillId="3" borderId="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4" fillId="0" borderId="0" xfId="0" applyFont="1" applyFill="1"/>
    <xf numFmtId="0" fontId="12" fillId="9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4" fontId="12" fillId="10" borderId="22" xfId="0" applyNumberFormat="1" applyFont="1" applyFill="1" applyBorder="1" applyAlignment="1">
      <alignment horizontal="left" vertical="center" wrapText="1" indent="3"/>
    </xf>
    <xf numFmtId="14" fontId="12" fillId="10" borderId="23" xfId="0" applyNumberFormat="1" applyFont="1" applyFill="1" applyBorder="1" applyAlignment="1">
      <alignment horizontal="left" vertical="center" wrapText="1" indent="3"/>
    </xf>
    <xf numFmtId="0" fontId="9" fillId="10" borderId="24" xfId="0" applyFont="1" applyFill="1" applyBorder="1" applyAlignment="1">
      <alignment horizontal="left" vertical="center" wrapText="1" indent="3"/>
    </xf>
    <xf numFmtId="0" fontId="9" fillId="10" borderId="25" xfId="0" applyFont="1" applyFill="1" applyBorder="1" applyAlignment="1">
      <alignment horizontal="left" vertical="center" wrapText="1" indent="2"/>
    </xf>
    <xf numFmtId="0" fontId="12" fillId="0" borderId="26" xfId="0" applyFont="1" applyBorder="1" applyAlignment="1">
      <alignment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6" fontId="10" fillId="0" borderId="1" xfId="0" applyNumberFormat="1" applyFont="1" applyFill="1" applyBorder="1" applyAlignment="1">
      <alignment vertical="center" wrapText="1"/>
    </xf>
    <xf numFmtId="6" fontId="10" fillId="0" borderId="10" xfId="0" applyNumberFormat="1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6" fontId="10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6" fontId="10" fillId="0" borderId="14" xfId="0" applyNumberFormat="1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6" fontId="10" fillId="0" borderId="18" xfId="0" applyNumberFormat="1" applyFont="1" applyFill="1" applyBorder="1" applyAlignment="1">
      <alignment vertical="center" wrapText="1"/>
    </xf>
    <xf numFmtId="6" fontId="10" fillId="0" borderId="19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4" fontId="12" fillId="10" borderId="30" xfId="0" applyNumberFormat="1" applyFont="1" applyFill="1" applyBorder="1" applyAlignment="1">
      <alignment horizontal="left" vertical="center" wrapText="1" indent="3"/>
    </xf>
    <xf numFmtId="14" fontId="12" fillId="10" borderId="31" xfId="0" applyNumberFormat="1" applyFont="1" applyFill="1" applyBorder="1" applyAlignment="1">
      <alignment horizontal="left" vertical="center" wrapText="1" indent="3"/>
    </xf>
    <xf numFmtId="0" fontId="9" fillId="10" borderId="32" xfId="0" applyFont="1" applyFill="1" applyBorder="1" applyAlignment="1">
      <alignment horizontal="left" vertical="center" wrapText="1" indent="3"/>
    </xf>
    <xf numFmtId="0" fontId="9" fillId="10" borderId="33" xfId="0" applyFont="1" applyFill="1" applyBorder="1" applyAlignment="1">
      <alignment horizontal="left" vertical="center" wrapText="1" indent="2"/>
    </xf>
    <xf numFmtId="0" fontId="12" fillId="0" borderId="34" xfId="0" applyFont="1" applyBorder="1" applyAlignment="1">
      <alignment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3" fontId="15" fillId="0" borderId="27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164" fontId="10" fillId="0" borderId="10" xfId="1" applyNumberFormat="1" applyFont="1" applyFill="1" applyBorder="1" applyAlignment="1">
      <alignment vertical="center" wrapText="1"/>
    </xf>
    <xf numFmtId="164" fontId="10" fillId="0" borderId="12" xfId="1" applyNumberFormat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164" fontId="10" fillId="0" borderId="14" xfId="1" applyNumberFormat="1" applyFont="1" applyFill="1" applyBorder="1" applyAlignment="1">
      <alignment vertical="center" wrapText="1"/>
    </xf>
    <xf numFmtId="164" fontId="10" fillId="0" borderId="8" xfId="1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>
      <alignment vertical="center" wrapText="1"/>
    </xf>
    <xf numFmtId="6" fontId="11" fillId="5" borderId="4" xfId="0" applyNumberFormat="1" applyFont="1" applyFill="1" applyBorder="1" applyAlignment="1">
      <alignment vertical="center" wrapText="1"/>
    </xf>
    <xf numFmtId="0" fontId="7" fillId="12" borderId="5" xfId="0" applyFont="1" applyFill="1" applyBorder="1" applyAlignment="1">
      <alignment horizontal="right"/>
    </xf>
    <xf numFmtId="164" fontId="5" fillId="12" borderId="8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right"/>
    </xf>
    <xf numFmtId="164" fontId="5" fillId="1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6" fontId="10" fillId="0" borderId="4" xfId="0" applyNumberFormat="1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vertical="center" wrapText="1"/>
    </xf>
    <xf numFmtId="0" fontId="12" fillId="11" borderId="36" xfId="0" applyFont="1" applyFill="1" applyBorder="1" applyAlignment="1">
      <alignment vertical="center" wrapText="1"/>
    </xf>
    <xf numFmtId="0" fontId="12" fillId="11" borderId="37" xfId="0" applyFont="1" applyFill="1" applyBorder="1" applyAlignment="1">
      <alignment vertical="center" wrapText="1"/>
    </xf>
    <xf numFmtId="0" fontId="12" fillId="11" borderId="23" xfId="0" applyFont="1" applyFill="1" applyBorder="1" applyAlignment="1">
      <alignment vertical="center" wrapText="1"/>
    </xf>
    <xf numFmtId="0" fontId="12" fillId="10" borderId="38" xfId="0" applyFont="1" applyFill="1" applyBorder="1" applyAlignment="1">
      <alignment vertical="center" wrapText="1"/>
    </xf>
    <xf numFmtId="0" fontId="12" fillId="10" borderId="29" xfId="0" applyFont="1" applyFill="1" applyBorder="1" applyAlignment="1">
      <alignment vertical="center" wrapText="1"/>
    </xf>
    <xf numFmtId="0" fontId="12" fillId="10" borderId="39" xfId="0" applyFont="1" applyFill="1" applyBorder="1" applyAlignment="1">
      <alignment vertical="center" wrapText="1"/>
    </xf>
    <xf numFmtId="0" fontId="12" fillId="10" borderId="35" xfId="0" applyFont="1" applyFill="1" applyBorder="1" applyAlignment="1">
      <alignment vertical="center" wrapText="1"/>
    </xf>
    <xf numFmtId="0" fontId="12" fillId="11" borderId="40" xfId="0" applyFont="1" applyFill="1" applyBorder="1" applyAlignment="1">
      <alignment vertical="center" wrapText="1"/>
    </xf>
    <xf numFmtId="0" fontId="12" fillId="11" borderId="41" xfId="0" applyFont="1" applyFill="1" applyBorder="1" applyAlignment="1">
      <alignment vertical="center" wrapText="1"/>
    </xf>
    <xf numFmtId="0" fontId="12" fillId="11" borderId="42" xfId="0" applyFont="1" applyFill="1" applyBorder="1" applyAlignment="1">
      <alignment vertical="center" wrapText="1"/>
    </xf>
    <xf numFmtId="0" fontId="12" fillId="11" borderId="43" xfId="0" applyFont="1" applyFill="1" applyBorder="1" applyAlignment="1">
      <alignment vertical="center" wrapText="1"/>
    </xf>
    <xf numFmtId="0" fontId="12" fillId="11" borderId="44" xfId="0" applyFont="1" applyFill="1" applyBorder="1" applyAlignment="1">
      <alignment vertical="center" wrapText="1"/>
    </xf>
    <xf numFmtId="0" fontId="12" fillId="11" borderId="33" xfId="0" applyFont="1" applyFill="1" applyBorder="1" applyAlignment="1">
      <alignment vertical="center" wrapText="1"/>
    </xf>
    <xf numFmtId="0" fontId="12" fillId="11" borderId="45" xfId="0" applyFont="1" applyFill="1" applyBorder="1" applyAlignment="1">
      <alignment vertical="center" wrapText="1"/>
    </xf>
    <xf numFmtId="0" fontId="12" fillId="11" borderId="0" xfId="0" applyFont="1" applyFill="1" applyBorder="1" applyAlignment="1">
      <alignment vertical="center" wrapText="1"/>
    </xf>
    <xf numFmtId="0" fontId="12" fillId="11" borderId="46" xfId="0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6"/>
  <sheetViews>
    <sheetView topLeftCell="A4" zoomScale="75" workbookViewId="0">
      <selection activeCell="B32" sqref="B32"/>
    </sheetView>
  </sheetViews>
  <sheetFormatPr defaultColWidth="8.85546875" defaultRowHeight="12.75" x14ac:dyDescent="0.2"/>
  <cols>
    <col min="1" max="1" width="94.42578125" customWidth="1"/>
    <col min="2" max="4" width="16.140625" bestFit="1" customWidth="1"/>
    <col min="5" max="5" width="21.140625" bestFit="1" customWidth="1"/>
    <col min="6" max="6" width="10.28515625" bestFit="1" customWidth="1"/>
  </cols>
  <sheetData>
    <row r="1" spans="1:4" ht="15.75" x14ac:dyDescent="0.25">
      <c r="A1" s="14" t="s">
        <v>5</v>
      </c>
    </row>
    <row r="2" spans="1:4" ht="30" customHeight="1" x14ac:dyDescent="0.2">
      <c r="A2" s="95" t="s">
        <v>49</v>
      </c>
      <c r="B2" s="95"/>
      <c r="C2" s="95"/>
      <c r="D2" s="95"/>
    </row>
    <row r="3" spans="1:4" s="1" customFormat="1" ht="39" customHeight="1" x14ac:dyDescent="0.3">
      <c r="A3" s="96" t="s">
        <v>17</v>
      </c>
      <c r="B3" s="97"/>
      <c r="C3" s="97"/>
      <c r="D3" s="97"/>
    </row>
    <row r="4" spans="1:4" ht="39" customHeight="1" x14ac:dyDescent="0.3">
      <c r="A4" s="96" t="s">
        <v>66</v>
      </c>
      <c r="B4" s="97"/>
      <c r="C4" s="97"/>
      <c r="D4" s="97"/>
    </row>
    <row r="5" spans="1:4" ht="18" x14ac:dyDescent="0.25">
      <c r="A5" s="16"/>
      <c r="B5" s="11" t="s">
        <v>16</v>
      </c>
      <c r="C5" s="11" t="s">
        <v>67</v>
      </c>
      <c r="D5" s="11" t="s">
        <v>68</v>
      </c>
    </row>
    <row r="6" spans="1:4" ht="15.75" x14ac:dyDescent="0.25">
      <c r="A6" s="2" t="s">
        <v>0</v>
      </c>
      <c r="B6" s="2"/>
      <c r="C6" s="2"/>
      <c r="D6" s="2"/>
    </row>
    <row r="7" spans="1:4" ht="15" x14ac:dyDescent="0.2">
      <c r="A7" s="4"/>
      <c r="B7" s="5"/>
      <c r="C7" s="5"/>
      <c r="D7" s="5"/>
    </row>
    <row r="8" spans="1:4" ht="15" x14ac:dyDescent="0.2">
      <c r="A8" s="12" t="s">
        <v>4</v>
      </c>
      <c r="B8" s="23">
        <v>120000</v>
      </c>
      <c r="C8" s="23">
        <v>120000</v>
      </c>
      <c r="D8" s="23">
        <v>120000</v>
      </c>
    </row>
    <row r="9" spans="1:4" s="1" customFormat="1" ht="15" x14ac:dyDescent="0.2">
      <c r="A9" s="13"/>
      <c r="B9" s="24"/>
      <c r="C9" s="24"/>
      <c r="D9" s="24"/>
    </row>
    <row r="10" spans="1:4" ht="15" x14ac:dyDescent="0.2">
      <c r="A10" s="12" t="s">
        <v>10</v>
      </c>
      <c r="B10" s="23">
        <v>120000</v>
      </c>
      <c r="C10" s="23">
        <v>120000</v>
      </c>
      <c r="D10" s="23">
        <v>120000</v>
      </c>
    </row>
    <row r="11" spans="1:4" ht="15.75" x14ac:dyDescent="0.25">
      <c r="A11" s="15" t="s">
        <v>18</v>
      </c>
      <c r="B11" s="25"/>
      <c r="C11" s="25"/>
      <c r="D11" s="25"/>
    </row>
    <row r="12" spans="1:4" ht="15" x14ac:dyDescent="0.2">
      <c r="A12" s="6" t="s">
        <v>69</v>
      </c>
      <c r="B12" s="21">
        <v>100</v>
      </c>
      <c r="C12" s="21">
        <v>105</v>
      </c>
      <c r="D12" s="21">
        <v>110</v>
      </c>
    </row>
    <row r="13" spans="1:4" ht="15" x14ac:dyDescent="0.2">
      <c r="A13" s="4" t="s">
        <v>6</v>
      </c>
      <c r="B13" s="26">
        <v>225</v>
      </c>
      <c r="C13" s="26">
        <v>250</v>
      </c>
      <c r="D13" s="26">
        <v>300</v>
      </c>
    </row>
    <row r="14" spans="1:4" ht="15" x14ac:dyDescent="0.2">
      <c r="A14" s="4" t="s">
        <v>0</v>
      </c>
      <c r="B14" s="21">
        <f>B13*B12</f>
        <v>22500</v>
      </c>
      <c r="C14" s="21">
        <f>C13*C12</f>
        <v>26250</v>
      </c>
      <c r="D14" s="21">
        <f>D13*D12</f>
        <v>33000</v>
      </c>
    </row>
    <row r="15" spans="1:4" ht="15" x14ac:dyDescent="0.2">
      <c r="A15" s="4"/>
      <c r="B15" s="21"/>
      <c r="C15" s="21"/>
      <c r="D15" s="21"/>
    </row>
    <row r="16" spans="1:4" ht="19.5" customHeight="1" x14ac:dyDescent="0.2">
      <c r="A16" s="6" t="s">
        <v>70</v>
      </c>
      <c r="B16" s="21">
        <v>175</v>
      </c>
      <c r="C16" s="21">
        <f>(B16*1.04)</f>
        <v>182</v>
      </c>
      <c r="D16" s="21">
        <f>(C16*1.04)</f>
        <v>189.28</v>
      </c>
    </row>
    <row r="17" spans="1:6" ht="15" x14ac:dyDescent="0.2">
      <c r="A17" s="4" t="s">
        <v>6</v>
      </c>
      <c r="B17" s="26">
        <v>100</v>
      </c>
      <c r="C17" s="26">
        <v>110</v>
      </c>
      <c r="D17" s="26">
        <v>120</v>
      </c>
    </row>
    <row r="18" spans="1:6" ht="15" x14ac:dyDescent="0.2">
      <c r="A18" s="4" t="s">
        <v>0</v>
      </c>
      <c r="B18" s="21">
        <f>B17*B16</f>
        <v>17500</v>
      </c>
      <c r="C18" s="21">
        <f>C17*C16</f>
        <v>20020</v>
      </c>
      <c r="D18" s="21">
        <f>D17*D16</f>
        <v>22713.599999999999</v>
      </c>
    </row>
    <row r="19" spans="1:6" ht="15" x14ac:dyDescent="0.2">
      <c r="A19" s="4"/>
      <c r="B19" s="21"/>
      <c r="C19" s="21"/>
      <c r="D19" s="21"/>
    </row>
    <row r="20" spans="1:6" ht="15.75" x14ac:dyDescent="0.25">
      <c r="A20" s="15" t="s">
        <v>19</v>
      </c>
      <c r="B20" s="25"/>
      <c r="C20" s="25"/>
      <c r="D20" s="25"/>
    </row>
    <row r="21" spans="1:6" ht="15" x14ac:dyDescent="0.2">
      <c r="A21" s="6" t="s">
        <v>69</v>
      </c>
      <c r="B21" s="21">
        <v>160</v>
      </c>
      <c r="C21" s="21">
        <f>(B21*1.04)</f>
        <v>166.4</v>
      </c>
      <c r="D21" s="21">
        <f>(C21*1.04)</f>
        <v>173.05600000000001</v>
      </c>
    </row>
    <row r="22" spans="1:6" ht="15" x14ac:dyDescent="0.2">
      <c r="A22" s="4" t="s">
        <v>6</v>
      </c>
      <c r="B22" s="26">
        <v>250</v>
      </c>
      <c r="C22" s="26">
        <v>275</v>
      </c>
      <c r="D22" s="26">
        <v>325</v>
      </c>
    </row>
    <row r="23" spans="1:6" ht="15" x14ac:dyDescent="0.2">
      <c r="A23" s="4" t="s">
        <v>0</v>
      </c>
      <c r="B23" s="21">
        <f>B22*B21</f>
        <v>40000</v>
      </c>
      <c r="C23" s="21">
        <f>C22*C21</f>
        <v>45760</v>
      </c>
      <c r="D23" s="21">
        <f>D22*D21</f>
        <v>56243.200000000004</v>
      </c>
    </row>
    <row r="24" spans="1:6" ht="15" x14ac:dyDescent="0.2">
      <c r="A24" s="4"/>
      <c r="B24" s="21"/>
      <c r="C24" s="21"/>
      <c r="D24" s="21"/>
    </row>
    <row r="25" spans="1:6" ht="15" x14ac:dyDescent="0.2">
      <c r="A25" s="6" t="s">
        <v>70</v>
      </c>
      <c r="B25" s="21">
        <v>310</v>
      </c>
      <c r="C25" s="21">
        <v>320</v>
      </c>
      <c r="D25" s="21">
        <v>330</v>
      </c>
      <c r="E25" s="7"/>
    </row>
    <row r="26" spans="1:6" ht="15" x14ac:dyDescent="0.2">
      <c r="A26" s="4" t="s">
        <v>6</v>
      </c>
      <c r="B26" s="26">
        <v>125</v>
      </c>
      <c r="C26" s="26">
        <v>150</v>
      </c>
      <c r="D26" s="26">
        <v>175</v>
      </c>
    </row>
    <row r="27" spans="1:6" ht="15" x14ac:dyDescent="0.2">
      <c r="A27" s="4" t="s">
        <v>0</v>
      </c>
      <c r="B27" s="21">
        <f>B26*B25</f>
        <v>38750</v>
      </c>
      <c r="C27" s="21">
        <f>C26*C25</f>
        <v>48000</v>
      </c>
      <c r="D27" s="21">
        <f>D26*D25</f>
        <v>57750</v>
      </c>
    </row>
    <row r="28" spans="1:6" ht="15.75" x14ac:dyDescent="0.25">
      <c r="A28" s="93" t="s">
        <v>7</v>
      </c>
      <c r="B28" s="94">
        <f>SUM(B8+B10+B14+B18+B23+B27)</f>
        <v>358750</v>
      </c>
      <c r="C28" s="94">
        <f>SUM(C8+C10+C14+C18+C23+C27)</f>
        <v>380030</v>
      </c>
      <c r="D28" s="94">
        <f>SUM(D8+D10+D14+D18+D23+D27)</f>
        <v>409706.8</v>
      </c>
    </row>
    <row r="29" spans="1:6" ht="15" x14ac:dyDescent="0.2">
      <c r="A29" s="8"/>
      <c r="B29" s="27"/>
      <c r="C29" s="27"/>
      <c r="D29" s="27"/>
    </row>
    <row r="30" spans="1:6" ht="18" x14ac:dyDescent="0.25">
      <c r="A30" s="3" t="s">
        <v>1</v>
      </c>
      <c r="B30" s="22"/>
      <c r="C30" s="22"/>
      <c r="D30" s="22"/>
    </row>
    <row r="31" spans="1:6" ht="15.75" x14ac:dyDescent="0.25">
      <c r="A31" s="17" t="s">
        <v>11</v>
      </c>
      <c r="B31" s="28"/>
      <c r="C31" s="28"/>
      <c r="D31" s="28"/>
    </row>
    <row r="32" spans="1:6" s="1" customFormat="1" ht="15" x14ac:dyDescent="0.2">
      <c r="A32" s="13" t="s">
        <v>47</v>
      </c>
      <c r="B32" s="34">
        <f>'Personnel costing'!E2</f>
        <v>108074.2</v>
      </c>
      <c r="C32" s="34">
        <f>'Personnel costing'!E3</f>
        <v>113547.2</v>
      </c>
      <c r="D32" s="34">
        <f>'Personnel costing'!E4</f>
        <v>115822.16100000001</v>
      </c>
      <c r="E32" s="36" t="s">
        <v>45</v>
      </c>
      <c r="F32" s="1" t="s">
        <v>71</v>
      </c>
    </row>
    <row r="33" spans="1:5" s="1" customFormat="1" ht="15" x14ac:dyDescent="0.2">
      <c r="A33" s="13" t="s">
        <v>46</v>
      </c>
      <c r="B33" s="34">
        <f>'Personnel costing'!E5</f>
        <v>133218.80000000002</v>
      </c>
      <c r="C33" s="34">
        <f>'Personnel costing'!E6</f>
        <v>142173.68100000001</v>
      </c>
      <c r="D33" s="34">
        <f>'Personnel costing'!E7</f>
        <v>147131.99800000002</v>
      </c>
      <c r="E33" s="36"/>
    </row>
    <row r="34" spans="1:5" ht="15" x14ac:dyDescent="0.2">
      <c r="A34" s="4" t="s">
        <v>13</v>
      </c>
      <c r="B34" s="35">
        <v>1500</v>
      </c>
      <c r="C34" s="35">
        <f>(B34*1.04)</f>
        <v>1560</v>
      </c>
      <c r="D34" s="35">
        <f>(C34*1.04)</f>
        <v>1622.4</v>
      </c>
    </row>
    <row r="35" spans="1:5" ht="15" x14ac:dyDescent="0.2">
      <c r="A35" s="6" t="s">
        <v>12</v>
      </c>
      <c r="B35" s="35">
        <v>35000</v>
      </c>
      <c r="C35" s="35">
        <f>B35*1.04</f>
        <v>36400</v>
      </c>
      <c r="D35" s="35">
        <f>C35*1.04</f>
        <v>37856</v>
      </c>
    </row>
    <row r="36" spans="1:5" ht="15" x14ac:dyDescent="0.2">
      <c r="A36" s="6" t="s">
        <v>8</v>
      </c>
      <c r="B36" s="35">
        <v>3000</v>
      </c>
      <c r="C36" s="35">
        <f>B36*1.04</f>
        <v>3120</v>
      </c>
      <c r="D36" s="35">
        <f>C36*1.04</f>
        <v>3244.8</v>
      </c>
    </row>
    <row r="37" spans="1:5" ht="15" x14ac:dyDescent="0.2">
      <c r="A37" s="18" t="s">
        <v>2</v>
      </c>
      <c r="B37" s="35">
        <v>15000</v>
      </c>
      <c r="C37" s="35">
        <f>B37*1.03</f>
        <v>15450</v>
      </c>
      <c r="D37" s="35">
        <f>C37*1.03</f>
        <v>15913.5</v>
      </c>
    </row>
    <row r="38" spans="1:5" ht="15" x14ac:dyDescent="0.2">
      <c r="A38" s="18" t="s">
        <v>48</v>
      </c>
      <c r="B38" s="35">
        <v>2000</v>
      </c>
      <c r="C38" s="35">
        <v>2000</v>
      </c>
      <c r="D38" s="35">
        <v>2000</v>
      </c>
    </row>
    <row r="39" spans="1:5" ht="15.75" x14ac:dyDescent="0.25">
      <c r="A39" s="19" t="s">
        <v>9</v>
      </c>
      <c r="B39" s="35"/>
      <c r="C39" s="35"/>
      <c r="D39" s="35"/>
    </row>
    <row r="40" spans="1:5" ht="15" x14ac:dyDescent="0.2">
      <c r="A40" s="18" t="s">
        <v>77</v>
      </c>
      <c r="B40" s="35">
        <v>40000</v>
      </c>
      <c r="C40" s="35">
        <v>40000</v>
      </c>
      <c r="D40" s="35">
        <v>40000</v>
      </c>
    </row>
    <row r="41" spans="1:5" ht="16.5" thickBot="1" x14ac:dyDescent="0.25">
      <c r="A41" s="91" t="s">
        <v>76</v>
      </c>
      <c r="B41" s="92">
        <f>SUM(B32:B40)</f>
        <v>337793</v>
      </c>
      <c r="C41" s="92">
        <f>SUM(C32:C40)</f>
        <v>354250.88099999999</v>
      </c>
      <c r="D41" s="92">
        <f>SUM(D32:D40)</f>
        <v>363590.85900000005</v>
      </c>
    </row>
    <row r="42" spans="1:5" ht="15.75" thickBot="1" x14ac:dyDescent="0.25">
      <c r="A42" s="9" t="s">
        <v>14</v>
      </c>
      <c r="B42" s="33">
        <f>B41*0.01</f>
        <v>3377.9300000000003</v>
      </c>
      <c r="C42" s="33">
        <f>C41*0.01</f>
        <v>3542.5088099999998</v>
      </c>
      <c r="D42" s="33">
        <f>D41*0.01</f>
        <v>3635.9085900000005</v>
      </c>
    </row>
    <row r="43" spans="1:5" ht="16.5" thickBot="1" x14ac:dyDescent="0.3">
      <c r="A43" s="10" t="s">
        <v>3</v>
      </c>
      <c r="B43" s="32">
        <f>B41+B42</f>
        <v>341170.93</v>
      </c>
      <c r="C43" s="30">
        <f>C41+C42+B44</f>
        <v>375372.45981000003</v>
      </c>
      <c r="D43" s="30">
        <f>D41+D42+C44</f>
        <v>389463.37778000004</v>
      </c>
    </row>
    <row r="44" spans="1:5" ht="16.5" thickBot="1" x14ac:dyDescent="0.3">
      <c r="A44" s="20" t="s">
        <v>15</v>
      </c>
      <c r="B44" s="31">
        <f>B28-B43</f>
        <v>17579.070000000007</v>
      </c>
      <c r="C44" s="29">
        <f>B44+C28-C43</f>
        <v>22236.610189999978</v>
      </c>
      <c r="D44" s="29">
        <f>C44+D28-D43</f>
        <v>42480.032409999927</v>
      </c>
    </row>
    <row r="45" spans="1:5" ht="15" x14ac:dyDescent="0.2">
      <c r="A45" s="7"/>
      <c r="B45" s="7"/>
      <c r="C45" s="7"/>
      <c r="D45" s="7"/>
    </row>
    <row r="46" spans="1:5" ht="15" x14ac:dyDescent="0.2">
      <c r="A46" s="7"/>
      <c r="B46" s="7"/>
      <c r="C46" s="7"/>
      <c r="D46" s="7"/>
      <c r="E46" s="7"/>
    </row>
  </sheetData>
  <mergeCells count="3">
    <mergeCell ref="A2:D2"/>
    <mergeCell ref="A3:D3"/>
    <mergeCell ref="A4:D4"/>
  </mergeCells>
  <phoneticPr fontId="2" type="noConversion"/>
  <pageMargins left="0.7" right="0.7" top="0.75" bottom="0.75" header="0.3" footer="0.3"/>
  <pageSetup orientation="portrait" r:id="rId1"/>
  <ignoredErrors>
    <ignoredError sqref="C34: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3"/>
  <sheetViews>
    <sheetView workbookViewId="0">
      <selection activeCell="A13" sqref="A13"/>
    </sheetView>
  </sheetViews>
  <sheetFormatPr defaultColWidth="9.7109375" defaultRowHeight="12.75" x14ac:dyDescent="0.2"/>
  <cols>
    <col min="1" max="1" width="41.42578125" customWidth="1"/>
    <col min="2" max="2" width="9.85546875" style="38" customWidth="1"/>
    <col min="3" max="3" width="13.28515625" bestFit="1" customWidth="1"/>
    <col min="4" max="5" width="13.7109375" bestFit="1" customWidth="1"/>
    <col min="6" max="6" width="28.85546875" customWidth="1"/>
  </cols>
  <sheetData>
    <row r="1" spans="1:6" ht="45.75" thickBot="1" x14ac:dyDescent="0.25">
      <c r="A1" s="37" t="s">
        <v>20</v>
      </c>
      <c r="B1" s="52" t="s">
        <v>21</v>
      </c>
      <c r="C1" s="37" t="s">
        <v>22</v>
      </c>
      <c r="D1" s="37" t="s">
        <v>23</v>
      </c>
      <c r="E1" s="37" t="s">
        <v>24</v>
      </c>
      <c r="F1" s="37" t="s">
        <v>44</v>
      </c>
    </row>
    <row r="2" spans="1:6" ht="16.5" thickBot="1" x14ac:dyDescent="0.25">
      <c r="A2" s="98" t="s">
        <v>25</v>
      </c>
      <c r="B2" s="99">
        <v>1</v>
      </c>
      <c r="C2" s="53" t="s">
        <v>26</v>
      </c>
      <c r="D2" s="50">
        <f>'Professional Salary Scale'!E35</f>
        <v>83134</v>
      </c>
      <c r="E2" s="54">
        <f>D2*1.3</f>
        <v>108074.2</v>
      </c>
      <c r="F2" s="101">
        <f>SUM(E2:E4)</f>
        <v>337443.56099999999</v>
      </c>
    </row>
    <row r="3" spans="1:6" ht="16.5" thickBot="1" x14ac:dyDescent="0.25">
      <c r="A3" s="98"/>
      <c r="B3" s="99"/>
      <c r="C3" s="55" t="s">
        <v>27</v>
      </c>
      <c r="D3" s="49">
        <f>'Professional Salary Scale'!E36*1.03</f>
        <v>87344</v>
      </c>
      <c r="E3" s="56">
        <f>D3*1.3</f>
        <v>113547.2</v>
      </c>
      <c r="F3" s="101"/>
    </row>
    <row r="4" spans="1:6" ht="16.5" thickBot="1" x14ac:dyDescent="0.25">
      <c r="A4" s="98"/>
      <c r="B4" s="99"/>
      <c r="C4" s="60" t="s">
        <v>28</v>
      </c>
      <c r="D4" s="61">
        <f>'Professional Salary Scale'!E37*1.03</f>
        <v>89093.97</v>
      </c>
      <c r="E4" s="62">
        <f>D4*1.3</f>
        <v>115822.16100000001</v>
      </c>
      <c r="F4" s="101"/>
    </row>
    <row r="5" spans="1:6" ht="16.5" thickBot="1" x14ac:dyDescent="0.25">
      <c r="A5" s="98" t="s">
        <v>72</v>
      </c>
      <c r="B5" s="102">
        <v>1</v>
      </c>
      <c r="C5" s="80" t="s">
        <v>73</v>
      </c>
      <c r="D5" s="84">
        <f>'Academic Salary Scale'!E25</f>
        <v>102476</v>
      </c>
      <c r="E5" s="85">
        <f>D5*1.3</f>
        <v>133218.80000000002</v>
      </c>
      <c r="F5" s="103">
        <f>SUM(E5:E7)</f>
        <v>422524.47900000005</v>
      </c>
    </row>
    <row r="6" spans="1:6" ht="16.5" thickBot="1" x14ac:dyDescent="0.25">
      <c r="A6" s="98"/>
      <c r="B6" s="102"/>
      <c r="C6" s="55" t="s">
        <v>74</v>
      </c>
      <c r="D6" s="86">
        <f>'Academic Salary Scale'!E26*1.03</f>
        <v>109364.37000000001</v>
      </c>
      <c r="E6" s="87">
        <f t="shared" ref="E6:E7" si="0">D6*1.3</f>
        <v>142173.68100000001</v>
      </c>
      <c r="F6" s="103"/>
    </row>
    <row r="7" spans="1:6" ht="16.5" thickBot="1" x14ac:dyDescent="0.25">
      <c r="A7" s="98"/>
      <c r="B7" s="102"/>
      <c r="C7" s="58" t="s">
        <v>75</v>
      </c>
      <c r="D7" s="88">
        <f>'Academic Salary Scale'!E27*1.03</f>
        <v>113178.46</v>
      </c>
      <c r="E7" s="89">
        <f t="shared" si="0"/>
        <v>147131.99800000002</v>
      </c>
      <c r="F7" s="103"/>
    </row>
    <row r="8" spans="1:6" ht="16.5" thickBot="1" x14ac:dyDescent="0.25">
      <c r="A8" s="98" t="s">
        <v>29</v>
      </c>
      <c r="B8" s="99" t="s">
        <v>29</v>
      </c>
      <c r="C8" s="81" t="s">
        <v>29</v>
      </c>
      <c r="D8" s="82" t="s">
        <v>29</v>
      </c>
      <c r="E8" s="83" t="s">
        <v>29</v>
      </c>
      <c r="F8" s="98" t="s">
        <v>29</v>
      </c>
    </row>
    <row r="9" spans="1:6" ht="16.5" thickBot="1" x14ac:dyDescent="0.25">
      <c r="A9" s="98"/>
      <c r="B9" s="99"/>
      <c r="C9" s="55" t="s">
        <v>29</v>
      </c>
      <c r="D9" s="48" t="s">
        <v>29</v>
      </c>
      <c r="E9" s="57" t="s">
        <v>29</v>
      </c>
      <c r="F9" s="98"/>
    </row>
    <row r="10" spans="1:6" ht="16.5" thickBot="1" x14ac:dyDescent="0.25">
      <c r="A10" s="98"/>
      <c r="B10" s="99"/>
      <c r="C10" s="58" t="s">
        <v>29</v>
      </c>
      <c r="D10" s="51" t="s">
        <v>29</v>
      </c>
      <c r="E10" s="59" t="s">
        <v>29</v>
      </c>
      <c r="F10" s="98"/>
    </row>
    <row r="11" spans="1:6" ht="16.5" thickBot="1" x14ac:dyDescent="0.25">
      <c r="A11" s="100" t="s">
        <v>30</v>
      </c>
      <c r="B11" s="100"/>
      <c r="C11" s="100"/>
      <c r="D11" s="100"/>
      <c r="E11" s="100"/>
      <c r="F11" s="90">
        <f>SUM(F2:F10)</f>
        <v>759968.04</v>
      </c>
    </row>
    <row r="13" spans="1:6" ht="38.25" x14ac:dyDescent="0.2">
      <c r="A13" s="120" t="s">
        <v>43</v>
      </c>
    </row>
  </sheetData>
  <mergeCells count="10">
    <mergeCell ref="A8:A10"/>
    <mergeCell ref="B8:B10"/>
    <mergeCell ref="F8:F10"/>
    <mergeCell ref="A11:E11"/>
    <mergeCell ref="A2:A4"/>
    <mergeCell ref="B2:B4"/>
    <mergeCell ref="F2:F4"/>
    <mergeCell ref="A5:A7"/>
    <mergeCell ref="B5:B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4"/>
  <sheetViews>
    <sheetView topLeftCell="A31" workbookViewId="0">
      <selection activeCell="K41" sqref="K41"/>
    </sheetView>
  </sheetViews>
  <sheetFormatPr defaultRowHeight="12.75" x14ac:dyDescent="0.2"/>
  <cols>
    <col min="1" max="1" width="34.7109375" bestFit="1" customWidth="1"/>
    <col min="2" max="5" width="15" bestFit="1" customWidth="1"/>
  </cols>
  <sheetData>
    <row r="1" spans="1:5" ht="16.5" thickTop="1" thickBot="1" x14ac:dyDescent="0.25">
      <c r="A1" s="107" t="s">
        <v>31</v>
      </c>
      <c r="B1" s="39">
        <v>41760</v>
      </c>
      <c r="C1" s="39">
        <v>42125</v>
      </c>
      <c r="D1" s="39">
        <v>42491</v>
      </c>
      <c r="E1" s="40">
        <v>42856</v>
      </c>
    </row>
    <row r="2" spans="1:5" ht="30.75" thickBot="1" x14ac:dyDescent="0.25">
      <c r="A2" s="108"/>
      <c r="B2" s="41" t="s">
        <v>32</v>
      </c>
      <c r="C2" s="41" t="s">
        <v>32</v>
      </c>
      <c r="D2" s="41" t="s">
        <v>32</v>
      </c>
      <c r="E2" s="42" t="s">
        <v>33</v>
      </c>
    </row>
    <row r="3" spans="1:5" ht="16.5" thickTop="1" thickBot="1" x14ac:dyDescent="0.25">
      <c r="A3" s="104" t="s">
        <v>34</v>
      </c>
      <c r="B3" s="105"/>
      <c r="C3" s="105"/>
      <c r="D3" s="105"/>
      <c r="E3" s="106"/>
    </row>
    <row r="4" spans="1:5" ht="15.75" thickBot="1" x14ac:dyDescent="0.25">
      <c r="A4" s="43">
        <v>1</v>
      </c>
      <c r="B4" s="76">
        <v>44217</v>
      </c>
      <c r="C4" s="76">
        <v>45544</v>
      </c>
      <c r="D4" s="76">
        <v>46911</v>
      </c>
      <c r="E4" s="44">
        <v>48553</v>
      </c>
    </row>
    <row r="5" spans="1:5" ht="15.75" thickBot="1" x14ac:dyDescent="0.25">
      <c r="A5" s="43">
        <v>2</v>
      </c>
      <c r="B5" s="76">
        <v>45108</v>
      </c>
      <c r="C5" s="76">
        <v>46462</v>
      </c>
      <c r="D5" s="76">
        <v>47856</v>
      </c>
      <c r="E5" s="44">
        <v>49531</v>
      </c>
    </row>
    <row r="6" spans="1:5" ht="15.75" thickBot="1" x14ac:dyDescent="0.25">
      <c r="A6" s="45">
        <v>3</v>
      </c>
      <c r="B6" s="77">
        <v>46004</v>
      </c>
      <c r="C6" s="77">
        <v>47385</v>
      </c>
      <c r="D6" s="77">
        <v>48807</v>
      </c>
      <c r="E6" s="46">
        <v>50516</v>
      </c>
    </row>
    <row r="7" spans="1:5" ht="16.5" thickTop="1" thickBot="1" x14ac:dyDescent="0.25">
      <c r="A7" s="104" t="s">
        <v>35</v>
      </c>
      <c r="B7" s="105"/>
      <c r="C7" s="105"/>
      <c r="D7" s="105"/>
      <c r="E7" s="106"/>
    </row>
    <row r="8" spans="1:5" ht="15.75" thickBot="1" x14ac:dyDescent="0.25">
      <c r="A8" s="43">
        <v>1</v>
      </c>
      <c r="B8" s="76">
        <v>47983</v>
      </c>
      <c r="C8" s="76">
        <v>49423</v>
      </c>
      <c r="D8" s="76">
        <v>50906</v>
      </c>
      <c r="E8" s="44">
        <v>52688</v>
      </c>
    </row>
    <row r="9" spans="1:5" ht="15.75" thickBot="1" x14ac:dyDescent="0.25">
      <c r="A9" s="43">
        <v>2</v>
      </c>
      <c r="B9" s="76">
        <v>48942</v>
      </c>
      <c r="C9" s="76">
        <v>50411</v>
      </c>
      <c r="D9" s="76">
        <v>51924</v>
      </c>
      <c r="E9" s="44">
        <v>53742</v>
      </c>
    </row>
    <row r="10" spans="1:5" ht="15.75" thickBot="1" x14ac:dyDescent="0.25">
      <c r="A10" s="45">
        <v>3</v>
      </c>
      <c r="B10" s="77">
        <v>49923</v>
      </c>
      <c r="C10" s="77">
        <v>51421</v>
      </c>
      <c r="D10" s="77">
        <v>52964</v>
      </c>
      <c r="E10" s="46">
        <v>54818</v>
      </c>
    </row>
    <row r="11" spans="1:5" ht="16.5" thickTop="1" thickBot="1" x14ac:dyDescent="0.25">
      <c r="A11" s="104" t="s">
        <v>36</v>
      </c>
      <c r="B11" s="105"/>
      <c r="C11" s="105"/>
      <c r="D11" s="105"/>
      <c r="E11" s="106"/>
    </row>
    <row r="12" spans="1:5" ht="15.75" thickBot="1" x14ac:dyDescent="0.25">
      <c r="A12" s="43">
        <v>1</v>
      </c>
      <c r="B12" s="76">
        <v>50192</v>
      </c>
      <c r="C12" s="76">
        <v>51698</v>
      </c>
      <c r="D12" s="76">
        <v>53249</v>
      </c>
      <c r="E12" s="44">
        <v>55113</v>
      </c>
    </row>
    <row r="13" spans="1:5" ht="15.75" thickBot="1" x14ac:dyDescent="0.25">
      <c r="A13" s="43">
        <v>2</v>
      </c>
      <c r="B13" s="76">
        <v>51197</v>
      </c>
      <c r="C13" s="76">
        <v>52733</v>
      </c>
      <c r="D13" s="76">
        <v>54315</v>
      </c>
      <c r="E13" s="44">
        <v>56217</v>
      </c>
    </row>
    <row r="14" spans="1:5" ht="15.75" thickBot="1" x14ac:dyDescent="0.25">
      <c r="A14" s="43">
        <v>3</v>
      </c>
      <c r="B14" s="76">
        <v>52218</v>
      </c>
      <c r="C14" s="76">
        <v>53785</v>
      </c>
      <c r="D14" s="76">
        <v>55399</v>
      </c>
      <c r="E14" s="44">
        <v>57338</v>
      </c>
    </row>
    <row r="15" spans="1:5" ht="15.75" thickBot="1" x14ac:dyDescent="0.25">
      <c r="A15" s="43">
        <v>4</v>
      </c>
      <c r="B15" s="76">
        <v>53264</v>
      </c>
      <c r="C15" s="76">
        <v>54862</v>
      </c>
      <c r="D15" s="76">
        <v>56508</v>
      </c>
      <c r="E15" s="44">
        <v>58486</v>
      </c>
    </row>
    <row r="16" spans="1:5" ht="15.75" thickBot="1" x14ac:dyDescent="0.25">
      <c r="A16" s="43">
        <v>5</v>
      </c>
      <c r="B16" s="76">
        <v>54332</v>
      </c>
      <c r="C16" s="76">
        <v>55962</v>
      </c>
      <c r="D16" s="76">
        <v>57641</v>
      </c>
      <c r="E16" s="44">
        <v>59659</v>
      </c>
    </row>
    <row r="17" spans="1:5" ht="15.75" thickBot="1" x14ac:dyDescent="0.25">
      <c r="A17" s="45">
        <v>6</v>
      </c>
      <c r="B17" s="77">
        <v>55418</v>
      </c>
      <c r="C17" s="77">
        <v>57081</v>
      </c>
      <c r="D17" s="77">
        <v>58794</v>
      </c>
      <c r="E17" s="46">
        <v>60852</v>
      </c>
    </row>
    <row r="18" spans="1:5" ht="16.5" thickTop="1" thickBot="1" x14ac:dyDescent="0.25">
      <c r="A18" s="104" t="s">
        <v>37</v>
      </c>
      <c r="B18" s="105"/>
      <c r="C18" s="105"/>
      <c r="D18" s="105"/>
      <c r="E18" s="106"/>
    </row>
    <row r="19" spans="1:5" ht="15.75" thickBot="1" x14ac:dyDescent="0.25">
      <c r="A19" s="43">
        <v>1</v>
      </c>
      <c r="B19" s="76">
        <v>58018</v>
      </c>
      <c r="C19" s="76">
        <v>59759</v>
      </c>
      <c r="D19" s="76">
        <v>61552</v>
      </c>
      <c r="E19" s="44">
        <v>63707</v>
      </c>
    </row>
    <row r="20" spans="1:5" ht="15.75" thickBot="1" x14ac:dyDescent="0.25">
      <c r="A20" s="43">
        <v>2</v>
      </c>
      <c r="B20" s="76">
        <v>59181</v>
      </c>
      <c r="C20" s="76">
        <v>60957</v>
      </c>
      <c r="D20" s="76">
        <v>62786</v>
      </c>
      <c r="E20" s="44">
        <v>64984</v>
      </c>
    </row>
    <row r="21" spans="1:5" ht="15.75" thickBot="1" x14ac:dyDescent="0.25">
      <c r="A21" s="43">
        <v>3</v>
      </c>
      <c r="B21" s="76">
        <v>60366</v>
      </c>
      <c r="C21" s="76">
        <v>62177</v>
      </c>
      <c r="D21" s="76">
        <v>64043</v>
      </c>
      <c r="E21" s="44">
        <v>66285</v>
      </c>
    </row>
    <row r="22" spans="1:5" ht="15.75" thickBot="1" x14ac:dyDescent="0.25">
      <c r="A22" s="45">
        <v>4</v>
      </c>
      <c r="B22" s="77">
        <v>61575</v>
      </c>
      <c r="C22" s="77">
        <v>63423</v>
      </c>
      <c r="D22" s="77">
        <v>65326</v>
      </c>
      <c r="E22" s="46">
        <v>67613</v>
      </c>
    </row>
    <row r="23" spans="1:5" ht="16.5" thickTop="1" thickBot="1" x14ac:dyDescent="0.25">
      <c r="A23" s="104" t="s">
        <v>38</v>
      </c>
      <c r="B23" s="105"/>
      <c r="C23" s="105"/>
      <c r="D23" s="105"/>
      <c r="E23" s="106"/>
    </row>
    <row r="24" spans="1:5" ht="15.75" thickBot="1" x14ac:dyDescent="0.25">
      <c r="A24" s="43">
        <v>1</v>
      </c>
      <c r="B24" s="76">
        <v>62740</v>
      </c>
      <c r="C24" s="76">
        <v>64623</v>
      </c>
      <c r="D24" s="76">
        <v>66562</v>
      </c>
      <c r="E24" s="44">
        <v>68892</v>
      </c>
    </row>
    <row r="25" spans="1:5" ht="15.75" thickBot="1" x14ac:dyDescent="0.25">
      <c r="A25" s="43">
        <v>2</v>
      </c>
      <c r="B25" s="76">
        <v>63991</v>
      </c>
      <c r="C25" s="76">
        <v>65911</v>
      </c>
      <c r="D25" s="76">
        <v>67889</v>
      </c>
      <c r="E25" s="44">
        <v>70266</v>
      </c>
    </row>
    <row r="26" spans="1:5" ht="15.75" thickBot="1" x14ac:dyDescent="0.25">
      <c r="A26" s="43">
        <v>3</v>
      </c>
      <c r="B26" s="76">
        <v>65270</v>
      </c>
      <c r="C26" s="76">
        <v>67229</v>
      </c>
      <c r="D26" s="76">
        <v>69246</v>
      </c>
      <c r="E26" s="44">
        <v>71670</v>
      </c>
    </row>
    <row r="27" spans="1:5" ht="15.75" thickBot="1" x14ac:dyDescent="0.25">
      <c r="A27" s="43">
        <v>4</v>
      </c>
      <c r="B27" s="76">
        <v>66575</v>
      </c>
      <c r="C27" s="76">
        <v>68573</v>
      </c>
      <c r="D27" s="76">
        <v>70631</v>
      </c>
      <c r="E27" s="44">
        <v>73104</v>
      </c>
    </row>
    <row r="28" spans="1:5" ht="15.75" thickBot="1" x14ac:dyDescent="0.25">
      <c r="A28" s="45">
        <v>5</v>
      </c>
      <c r="B28" s="77">
        <v>67905</v>
      </c>
      <c r="C28" s="77">
        <v>69943</v>
      </c>
      <c r="D28" s="77">
        <v>72042</v>
      </c>
      <c r="E28" s="46">
        <v>74564</v>
      </c>
    </row>
    <row r="29" spans="1:5" ht="16.5" thickTop="1" thickBot="1" x14ac:dyDescent="0.25">
      <c r="A29" s="43">
        <v>6</v>
      </c>
      <c r="B29" s="76">
        <v>69270</v>
      </c>
      <c r="C29" s="76">
        <v>71349</v>
      </c>
      <c r="D29" s="76">
        <v>73490</v>
      </c>
      <c r="E29" s="44">
        <v>76063</v>
      </c>
    </row>
    <row r="30" spans="1:5" ht="15.75" thickBot="1" x14ac:dyDescent="0.25">
      <c r="A30" s="43">
        <v>7</v>
      </c>
      <c r="B30" s="76">
        <v>70649</v>
      </c>
      <c r="C30" s="76">
        <v>72769</v>
      </c>
      <c r="D30" s="76">
        <v>74953</v>
      </c>
      <c r="E30" s="44">
        <v>77577</v>
      </c>
    </row>
    <row r="31" spans="1:5" ht="15.75" thickBot="1" x14ac:dyDescent="0.25">
      <c r="A31" s="45">
        <v>8</v>
      </c>
      <c r="B31" s="77">
        <v>72065</v>
      </c>
      <c r="C31" s="77">
        <v>74227</v>
      </c>
      <c r="D31" s="77">
        <v>76454</v>
      </c>
      <c r="E31" s="46">
        <v>79130</v>
      </c>
    </row>
    <row r="32" spans="1:5" ht="16.5" thickTop="1" thickBot="1" x14ac:dyDescent="0.25">
      <c r="A32" s="104" t="s">
        <v>39</v>
      </c>
      <c r="B32" s="105"/>
      <c r="C32" s="105"/>
      <c r="D32" s="105"/>
      <c r="E32" s="106"/>
    </row>
    <row r="33" spans="1:5" ht="15.75" thickBot="1" x14ac:dyDescent="0.25">
      <c r="A33" s="43">
        <v>1</v>
      </c>
      <c r="B33" s="76">
        <v>72774</v>
      </c>
      <c r="C33" s="76">
        <v>74958</v>
      </c>
      <c r="D33" s="76">
        <v>77207</v>
      </c>
      <c r="E33" s="44">
        <v>79910</v>
      </c>
    </row>
    <row r="34" spans="1:5" ht="15.75" thickBot="1" x14ac:dyDescent="0.25">
      <c r="A34" s="43">
        <v>2</v>
      </c>
      <c r="B34" s="76">
        <v>74233</v>
      </c>
      <c r="C34" s="76">
        <v>76460</v>
      </c>
      <c r="D34" s="76">
        <v>78754</v>
      </c>
      <c r="E34" s="44">
        <v>81511</v>
      </c>
    </row>
    <row r="35" spans="1:5" ht="15.75" thickBot="1" x14ac:dyDescent="0.25">
      <c r="A35" s="43">
        <v>3</v>
      </c>
      <c r="B35" s="76">
        <v>75710</v>
      </c>
      <c r="C35" s="76">
        <v>77982</v>
      </c>
      <c r="D35" s="76">
        <v>80322</v>
      </c>
      <c r="E35" s="44">
        <v>83134</v>
      </c>
    </row>
    <row r="36" spans="1:5" ht="15.75" thickBot="1" x14ac:dyDescent="0.25">
      <c r="A36" s="43">
        <v>4</v>
      </c>
      <c r="B36" s="76">
        <v>77228</v>
      </c>
      <c r="C36" s="76">
        <v>79545</v>
      </c>
      <c r="D36" s="76">
        <v>81932</v>
      </c>
      <c r="E36" s="44">
        <v>84800</v>
      </c>
    </row>
    <row r="37" spans="1:5" ht="15.75" thickBot="1" x14ac:dyDescent="0.25">
      <c r="A37" s="45">
        <v>5</v>
      </c>
      <c r="B37" s="77">
        <v>78774</v>
      </c>
      <c r="C37" s="77">
        <v>81138</v>
      </c>
      <c r="D37" s="77">
        <v>83573</v>
      </c>
      <c r="E37" s="46">
        <v>86499</v>
      </c>
    </row>
    <row r="38" spans="1:5" ht="16.5" thickTop="1" thickBot="1" x14ac:dyDescent="0.25">
      <c r="A38" s="104" t="s">
        <v>40</v>
      </c>
      <c r="B38" s="105"/>
      <c r="C38" s="105"/>
      <c r="D38" s="105"/>
      <c r="E38" s="106"/>
    </row>
    <row r="39" spans="1:5" ht="15.75" thickBot="1" x14ac:dyDescent="0.25">
      <c r="A39" s="43">
        <v>1</v>
      </c>
      <c r="B39" s="76">
        <v>80298</v>
      </c>
      <c r="C39" s="76">
        <v>82707</v>
      </c>
      <c r="D39" s="76">
        <v>85189</v>
      </c>
      <c r="E39" s="44">
        <v>88171</v>
      </c>
    </row>
    <row r="40" spans="1:5" ht="15.75" thickBot="1" x14ac:dyDescent="0.25">
      <c r="A40" s="43">
        <v>2</v>
      </c>
      <c r="B40" s="76">
        <v>81908</v>
      </c>
      <c r="C40" s="76">
        <v>84366</v>
      </c>
      <c r="D40" s="76">
        <v>86897</v>
      </c>
      <c r="E40" s="44">
        <v>89939</v>
      </c>
    </row>
    <row r="41" spans="1:5" ht="15.75" thickBot="1" x14ac:dyDescent="0.25">
      <c r="A41" s="43">
        <v>3</v>
      </c>
      <c r="B41" s="76">
        <v>83544</v>
      </c>
      <c r="C41" s="76">
        <v>86051</v>
      </c>
      <c r="D41" s="76">
        <v>88633</v>
      </c>
      <c r="E41" s="44">
        <v>91736</v>
      </c>
    </row>
    <row r="42" spans="1:5" ht="15.75" thickBot="1" x14ac:dyDescent="0.25">
      <c r="A42" s="43">
        <v>4</v>
      </c>
      <c r="B42" s="76">
        <v>85213</v>
      </c>
      <c r="C42" s="76">
        <v>87770</v>
      </c>
      <c r="D42" s="76">
        <v>90404</v>
      </c>
      <c r="E42" s="44">
        <v>93569</v>
      </c>
    </row>
    <row r="43" spans="1:5" ht="15.75" thickBot="1" x14ac:dyDescent="0.25">
      <c r="A43" s="45">
        <v>5</v>
      </c>
      <c r="B43" s="77">
        <v>86922</v>
      </c>
      <c r="C43" s="77">
        <v>89530</v>
      </c>
      <c r="D43" s="77">
        <v>92216</v>
      </c>
      <c r="E43" s="46">
        <v>95444</v>
      </c>
    </row>
    <row r="44" spans="1:5" ht="16.5" thickTop="1" thickBot="1" x14ac:dyDescent="0.25">
      <c r="A44" s="104" t="s">
        <v>41</v>
      </c>
      <c r="B44" s="105"/>
      <c r="C44" s="105"/>
      <c r="D44" s="105"/>
      <c r="E44" s="106"/>
    </row>
    <row r="45" spans="1:5" ht="15.75" thickBot="1" x14ac:dyDescent="0.25">
      <c r="A45" s="43">
        <v>1</v>
      </c>
      <c r="B45" s="76">
        <v>90341</v>
      </c>
      <c r="C45" s="76">
        <v>93052</v>
      </c>
      <c r="D45" s="76">
        <v>95844</v>
      </c>
      <c r="E45" s="44">
        <v>99199</v>
      </c>
    </row>
    <row r="46" spans="1:5" ht="15.75" thickBot="1" x14ac:dyDescent="0.25">
      <c r="A46" s="43">
        <v>2</v>
      </c>
      <c r="B46" s="76">
        <v>92145</v>
      </c>
      <c r="C46" s="76">
        <v>94910</v>
      </c>
      <c r="D46" s="76">
        <v>97758</v>
      </c>
      <c r="E46" s="44">
        <v>101180</v>
      </c>
    </row>
    <row r="47" spans="1:5" ht="15.75" thickBot="1" x14ac:dyDescent="0.25">
      <c r="A47" s="43">
        <v>3</v>
      </c>
      <c r="B47" s="76">
        <v>93986</v>
      </c>
      <c r="C47" s="76">
        <v>96806</v>
      </c>
      <c r="D47" s="76">
        <v>99711</v>
      </c>
      <c r="E47" s="44">
        <v>103201</v>
      </c>
    </row>
    <row r="48" spans="1:5" ht="15.75" thickBot="1" x14ac:dyDescent="0.25">
      <c r="A48" s="43">
        <v>4</v>
      </c>
      <c r="B48" s="76">
        <v>95867</v>
      </c>
      <c r="C48" s="76">
        <v>98744</v>
      </c>
      <c r="D48" s="76">
        <v>101707</v>
      </c>
      <c r="E48" s="44">
        <v>105267</v>
      </c>
    </row>
    <row r="49" spans="1:5" ht="15.75" thickBot="1" x14ac:dyDescent="0.25">
      <c r="A49" s="45">
        <v>5</v>
      </c>
      <c r="B49" s="77">
        <v>97783</v>
      </c>
      <c r="C49" s="77">
        <v>100717</v>
      </c>
      <c r="D49" s="77">
        <v>103739</v>
      </c>
      <c r="E49" s="46">
        <v>107370</v>
      </c>
    </row>
    <row r="50" spans="1:5" ht="16.5" thickTop="1" thickBot="1" x14ac:dyDescent="0.25">
      <c r="A50" s="104" t="s">
        <v>42</v>
      </c>
      <c r="B50" s="105"/>
      <c r="C50" s="105"/>
      <c r="D50" s="105"/>
      <c r="E50" s="106"/>
    </row>
    <row r="51" spans="1:5" ht="15.75" thickBot="1" x14ac:dyDescent="0.25">
      <c r="A51" s="43">
        <v>1</v>
      </c>
      <c r="B51" s="76">
        <v>105393</v>
      </c>
      <c r="C51" s="76">
        <v>108555</v>
      </c>
      <c r="D51" s="76">
        <v>111812</v>
      </c>
      <c r="E51" s="44">
        <v>115726</v>
      </c>
    </row>
    <row r="52" spans="1:5" ht="15.75" thickBot="1" x14ac:dyDescent="0.25">
      <c r="A52" s="43">
        <v>2</v>
      </c>
      <c r="B52" s="76">
        <v>107497</v>
      </c>
      <c r="C52" s="76">
        <v>110722</v>
      </c>
      <c r="D52" s="76">
        <v>114044</v>
      </c>
      <c r="E52" s="44">
        <v>118036</v>
      </c>
    </row>
    <row r="53" spans="1:5" ht="15.75" thickBot="1" x14ac:dyDescent="0.25">
      <c r="A53" s="45">
        <v>3</v>
      </c>
      <c r="B53" s="77">
        <v>109653</v>
      </c>
      <c r="C53" s="77">
        <v>112943</v>
      </c>
      <c r="D53" s="77">
        <v>116332</v>
      </c>
      <c r="E53" s="46">
        <v>120404</v>
      </c>
    </row>
    <row r="54" spans="1:5" ht="13.5" thickTop="1" x14ac:dyDescent="0.2"/>
  </sheetData>
  <mergeCells count="10">
    <mergeCell ref="A32:E32"/>
    <mergeCell ref="A38:E38"/>
    <mergeCell ref="A44:E44"/>
    <mergeCell ref="A50:E50"/>
    <mergeCell ref="A1:A2"/>
    <mergeCell ref="A3:E3"/>
    <mergeCell ref="A7:E7"/>
    <mergeCell ref="A11:E11"/>
    <mergeCell ref="A18:E18"/>
    <mergeCell ref="A23:E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16" workbookViewId="0">
      <selection activeCell="F45" sqref="F45"/>
    </sheetView>
  </sheetViews>
  <sheetFormatPr defaultColWidth="46" defaultRowHeight="12.75" x14ac:dyDescent="0.2"/>
  <cols>
    <col min="1" max="1" width="40.7109375" customWidth="1"/>
    <col min="2" max="4" width="16.7109375" bestFit="1" customWidth="1"/>
    <col min="5" max="5" width="16.5703125" bestFit="1" customWidth="1"/>
  </cols>
  <sheetData>
    <row r="1" spans="1:5" ht="15" x14ac:dyDescent="0.2">
      <c r="A1" s="63" t="s">
        <v>50</v>
      </c>
    </row>
    <row r="2" spans="1:5" ht="15.75" thickBot="1" x14ac:dyDescent="0.25">
      <c r="A2" s="63"/>
    </row>
    <row r="3" spans="1:5" ht="15.75" thickTop="1" x14ac:dyDescent="0.2">
      <c r="A3" s="111" t="s">
        <v>51</v>
      </c>
      <c r="B3" s="112"/>
      <c r="C3" s="112"/>
      <c r="D3" s="112"/>
      <c r="E3" s="113"/>
    </row>
    <row r="4" spans="1:5" ht="15.75" thickBot="1" x14ac:dyDescent="0.25">
      <c r="A4" s="114" t="s">
        <v>52</v>
      </c>
      <c r="B4" s="115"/>
      <c r="C4" s="115"/>
      <c r="D4" s="115"/>
      <c r="E4" s="116"/>
    </row>
    <row r="5" spans="1:5" ht="29.25" customHeight="1" thickTop="1" thickBot="1" x14ac:dyDescent="0.25">
      <c r="A5" s="109" t="s">
        <v>53</v>
      </c>
      <c r="B5" s="64">
        <v>41760</v>
      </c>
      <c r="C5" s="64">
        <v>42125</v>
      </c>
      <c r="D5" s="64">
        <v>42491</v>
      </c>
      <c r="E5" s="65">
        <v>42856</v>
      </c>
    </row>
    <row r="6" spans="1:5" ht="15.75" thickBot="1" x14ac:dyDescent="0.25">
      <c r="A6" s="110"/>
      <c r="B6" s="66" t="s">
        <v>32</v>
      </c>
      <c r="C6" s="66" t="s">
        <v>32</v>
      </c>
      <c r="D6" s="66" t="s">
        <v>32</v>
      </c>
      <c r="E6" s="67" t="s">
        <v>33</v>
      </c>
    </row>
    <row r="7" spans="1:5" ht="16.5" thickTop="1" thickBot="1" x14ac:dyDescent="0.25">
      <c r="A7" s="73">
        <v>1</v>
      </c>
      <c r="B7" s="78">
        <v>62973</v>
      </c>
      <c r="C7" s="78">
        <v>64863</v>
      </c>
      <c r="D7" s="78">
        <v>66809</v>
      </c>
      <c r="E7" s="69">
        <v>69148</v>
      </c>
    </row>
    <row r="8" spans="1:5" ht="15.75" thickBot="1" x14ac:dyDescent="0.25">
      <c r="A8" s="73">
        <v>2</v>
      </c>
      <c r="B8" s="78">
        <v>66565</v>
      </c>
      <c r="C8" s="78">
        <v>68562</v>
      </c>
      <c r="D8" s="78">
        <v>70619</v>
      </c>
      <c r="E8" s="69">
        <v>73091</v>
      </c>
    </row>
    <row r="9" spans="1:5" ht="15.75" thickBot="1" x14ac:dyDescent="0.25">
      <c r="A9" s="73">
        <v>3</v>
      </c>
      <c r="B9" s="78">
        <v>70166</v>
      </c>
      <c r="C9" s="78">
        <v>72271</v>
      </c>
      <c r="D9" s="78">
        <v>74440</v>
      </c>
      <c r="E9" s="69">
        <v>77046</v>
      </c>
    </row>
    <row r="10" spans="1:5" ht="15.75" thickBot="1" x14ac:dyDescent="0.25">
      <c r="A10" s="73">
        <v>4</v>
      </c>
      <c r="B10" s="78">
        <v>73764</v>
      </c>
      <c r="C10" s="78">
        <v>75977</v>
      </c>
      <c r="D10" s="78">
        <v>78257</v>
      </c>
      <c r="E10" s="69">
        <v>80996</v>
      </c>
    </row>
    <row r="11" spans="1:5" ht="15.75" thickBot="1" x14ac:dyDescent="0.25">
      <c r="A11" s="73">
        <v>5</v>
      </c>
      <c r="B11" s="78">
        <v>76689</v>
      </c>
      <c r="C11" s="78">
        <v>78990</v>
      </c>
      <c r="D11" s="78">
        <v>81360</v>
      </c>
      <c r="E11" s="69">
        <v>84208</v>
      </c>
    </row>
    <row r="12" spans="1:5" ht="15.75" thickBot="1" x14ac:dyDescent="0.25">
      <c r="A12" s="73" t="s">
        <v>54</v>
      </c>
      <c r="B12" s="78">
        <v>79609</v>
      </c>
      <c r="C12" s="78">
        <v>81998</v>
      </c>
      <c r="D12" s="78">
        <v>84458</v>
      </c>
      <c r="E12" s="69">
        <v>87415</v>
      </c>
    </row>
    <row r="13" spans="1:5" ht="15.75" thickBot="1" x14ac:dyDescent="0.25">
      <c r="A13" s="73">
        <v>7</v>
      </c>
      <c r="B13" s="78">
        <v>82530</v>
      </c>
      <c r="C13" s="78">
        <v>85006</v>
      </c>
      <c r="D13" s="78">
        <v>87557</v>
      </c>
      <c r="E13" s="69">
        <v>90622</v>
      </c>
    </row>
    <row r="14" spans="1:5" ht="15.75" thickBot="1" x14ac:dyDescent="0.25">
      <c r="A14" s="74">
        <v>8</v>
      </c>
      <c r="B14" s="79">
        <v>85452</v>
      </c>
      <c r="C14" s="79">
        <v>88016</v>
      </c>
      <c r="D14" s="79">
        <v>90657</v>
      </c>
      <c r="E14" s="71">
        <v>93830</v>
      </c>
    </row>
    <row r="15" spans="1:5" ht="13.5" thickTop="1" x14ac:dyDescent="0.2">
      <c r="A15" s="72"/>
    </row>
    <row r="16" spans="1:5" ht="15" x14ac:dyDescent="0.2">
      <c r="A16" s="47" t="s">
        <v>55</v>
      </c>
    </row>
    <row r="18" spans="1:5" ht="15" x14ac:dyDescent="0.2">
      <c r="A18" s="63" t="s">
        <v>56</v>
      </c>
    </row>
    <row r="19" spans="1:5" ht="15.75" thickBot="1" x14ac:dyDescent="0.25">
      <c r="A19" s="63"/>
    </row>
    <row r="20" spans="1:5" ht="15.75" thickTop="1" x14ac:dyDescent="0.2">
      <c r="A20" s="111" t="s">
        <v>57</v>
      </c>
      <c r="B20" s="112"/>
      <c r="C20" s="112"/>
      <c r="D20" s="112"/>
      <c r="E20" s="113"/>
    </row>
    <row r="21" spans="1:5" ht="15.75" thickBot="1" x14ac:dyDescent="0.25">
      <c r="A21" s="114" t="s">
        <v>58</v>
      </c>
      <c r="B21" s="115"/>
      <c r="C21" s="115"/>
      <c r="D21" s="115"/>
      <c r="E21" s="116"/>
    </row>
    <row r="22" spans="1:5" ht="16.5" thickTop="1" thickBot="1" x14ac:dyDescent="0.25">
      <c r="A22" s="109" t="s">
        <v>53</v>
      </c>
      <c r="B22" s="64">
        <v>41760</v>
      </c>
      <c r="C22" s="64">
        <v>42125</v>
      </c>
      <c r="D22" s="64">
        <v>42491</v>
      </c>
      <c r="E22" s="65">
        <v>42856</v>
      </c>
    </row>
    <row r="23" spans="1:5" ht="15.75" thickBot="1" x14ac:dyDescent="0.25">
      <c r="A23" s="110"/>
      <c r="B23" s="66" t="s">
        <v>32</v>
      </c>
      <c r="C23" s="66" t="s">
        <v>32</v>
      </c>
      <c r="D23" s="66" t="s">
        <v>32</v>
      </c>
      <c r="E23" s="67" t="s">
        <v>33</v>
      </c>
    </row>
    <row r="24" spans="1:5" ht="16.5" thickTop="1" thickBot="1" x14ac:dyDescent="0.25">
      <c r="A24" s="68">
        <v>1</v>
      </c>
      <c r="B24" s="78">
        <v>89955</v>
      </c>
      <c r="C24" s="78">
        <v>92654</v>
      </c>
      <c r="D24" s="78">
        <v>95434</v>
      </c>
      <c r="E24" s="69">
        <v>98775</v>
      </c>
    </row>
    <row r="25" spans="1:5" ht="15.75" thickBot="1" x14ac:dyDescent="0.25">
      <c r="A25" s="68">
        <v>2</v>
      </c>
      <c r="B25" s="78">
        <v>93326</v>
      </c>
      <c r="C25" s="78">
        <v>96126</v>
      </c>
      <c r="D25" s="78">
        <v>99010</v>
      </c>
      <c r="E25" s="69">
        <v>102476</v>
      </c>
    </row>
    <row r="26" spans="1:5" ht="15.75" thickBot="1" x14ac:dyDescent="0.25">
      <c r="A26" s="68">
        <v>3</v>
      </c>
      <c r="B26" s="78">
        <v>96699</v>
      </c>
      <c r="C26" s="78">
        <v>99600</v>
      </c>
      <c r="D26" s="78">
        <v>102588</v>
      </c>
      <c r="E26" s="69">
        <v>106179</v>
      </c>
    </row>
    <row r="27" spans="1:5" ht="15.75" thickBot="1" x14ac:dyDescent="0.25">
      <c r="A27" s="68">
        <v>4</v>
      </c>
      <c r="B27" s="78">
        <v>100070</v>
      </c>
      <c r="C27" s="78">
        <v>103073</v>
      </c>
      <c r="D27" s="78">
        <v>106166</v>
      </c>
      <c r="E27" s="69">
        <v>109882</v>
      </c>
    </row>
    <row r="28" spans="1:5" ht="15.75" thickBot="1" x14ac:dyDescent="0.25">
      <c r="A28" s="68">
        <v>5</v>
      </c>
      <c r="B28" s="78">
        <v>103445</v>
      </c>
      <c r="C28" s="78">
        <v>106549</v>
      </c>
      <c r="D28" s="78">
        <v>109746</v>
      </c>
      <c r="E28" s="69">
        <v>113588</v>
      </c>
    </row>
    <row r="29" spans="1:5" ht="15.75" thickBot="1" x14ac:dyDescent="0.25">
      <c r="A29" s="70">
        <v>6</v>
      </c>
      <c r="B29" s="79">
        <v>106817</v>
      </c>
      <c r="C29" s="79">
        <v>110022</v>
      </c>
      <c r="D29" s="79">
        <v>113323</v>
      </c>
      <c r="E29" s="71">
        <v>117290</v>
      </c>
    </row>
    <row r="30" spans="1:5" ht="13.5" thickTop="1" x14ac:dyDescent="0.2">
      <c r="A30" s="75"/>
    </row>
    <row r="31" spans="1:5" ht="15" x14ac:dyDescent="0.2">
      <c r="A31" s="63" t="s">
        <v>59</v>
      </c>
    </row>
    <row r="32" spans="1:5" ht="15.75" thickBot="1" x14ac:dyDescent="0.25">
      <c r="A32" s="63"/>
    </row>
    <row r="33" spans="1:5" ht="15.75" thickTop="1" x14ac:dyDescent="0.2">
      <c r="A33" s="111" t="s">
        <v>60</v>
      </c>
      <c r="B33" s="112"/>
      <c r="C33" s="112"/>
      <c r="D33" s="112"/>
      <c r="E33" s="113"/>
    </row>
    <row r="34" spans="1:5" ht="15.75" thickBot="1" x14ac:dyDescent="0.25">
      <c r="A34" s="114" t="s">
        <v>61</v>
      </c>
      <c r="B34" s="115"/>
      <c r="C34" s="115"/>
      <c r="D34" s="115"/>
      <c r="E34" s="116"/>
    </row>
    <row r="35" spans="1:5" ht="16.5" thickTop="1" thickBot="1" x14ac:dyDescent="0.25">
      <c r="A35" s="109" t="s">
        <v>53</v>
      </c>
      <c r="B35" s="64">
        <v>41760</v>
      </c>
      <c r="C35" s="64">
        <v>42125</v>
      </c>
      <c r="D35" s="64">
        <v>42491</v>
      </c>
      <c r="E35" s="65">
        <v>42856</v>
      </c>
    </row>
    <row r="36" spans="1:5" ht="15.75" thickBot="1" x14ac:dyDescent="0.25">
      <c r="A36" s="110"/>
      <c r="B36" s="66" t="s">
        <v>32</v>
      </c>
      <c r="C36" s="66" t="s">
        <v>32</v>
      </c>
      <c r="D36" s="66" t="s">
        <v>32</v>
      </c>
      <c r="E36" s="67" t="s">
        <v>33</v>
      </c>
    </row>
    <row r="37" spans="1:5" ht="16.5" thickTop="1" thickBot="1" x14ac:dyDescent="0.25">
      <c r="A37" s="68">
        <v>1</v>
      </c>
      <c r="B37" s="78">
        <v>110190</v>
      </c>
      <c r="C37" s="78">
        <v>113496</v>
      </c>
      <c r="D37" s="78">
        <v>116901</v>
      </c>
      <c r="E37" s="69">
        <v>120993</v>
      </c>
    </row>
    <row r="38" spans="1:5" ht="15.75" thickBot="1" x14ac:dyDescent="0.25">
      <c r="A38" s="68">
        <v>2</v>
      </c>
      <c r="B38" s="78">
        <v>113568</v>
      </c>
      <c r="C38" s="78">
        <v>116976</v>
      </c>
      <c r="D38" s="78">
        <v>120486</v>
      </c>
      <c r="E38" s="69">
        <v>124704</v>
      </c>
    </row>
    <row r="39" spans="1:5" ht="15.75" thickBot="1" x14ac:dyDescent="0.25">
      <c r="A39" s="68">
        <v>3</v>
      </c>
      <c r="B39" s="78">
        <v>116935</v>
      </c>
      <c r="C39" s="78">
        <v>120444</v>
      </c>
      <c r="D39" s="78">
        <v>124058</v>
      </c>
      <c r="E39" s="69">
        <v>128401</v>
      </c>
    </row>
    <row r="40" spans="1:5" ht="15.75" thickBot="1" x14ac:dyDescent="0.25">
      <c r="A40" s="68">
        <v>4</v>
      </c>
      <c r="B40" s="78">
        <v>120304</v>
      </c>
      <c r="C40" s="78">
        <v>123914</v>
      </c>
      <c r="D40" s="78">
        <v>127632</v>
      </c>
      <c r="E40" s="69">
        <v>132100</v>
      </c>
    </row>
    <row r="41" spans="1:5" ht="15.75" thickBot="1" x14ac:dyDescent="0.25">
      <c r="A41" s="68">
        <v>5</v>
      </c>
      <c r="B41" s="78">
        <v>123676</v>
      </c>
      <c r="C41" s="78">
        <v>127387</v>
      </c>
      <c r="D41" s="78">
        <v>131209</v>
      </c>
      <c r="E41" s="69">
        <v>135802</v>
      </c>
    </row>
    <row r="42" spans="1:5" ht="15.75" thickBot="1" x14ac:dyDescent="0.25">
      <c r="A42" s="70">
        <v>6</v>
      </c>
      <c r="B42" s="79">
        <v>127054</v>
      </c>
      <c r="C42" s="79">
        <v>130866</v>
      </c>
      <c r="D42" s="79">
        <v>134792</v>
      </c>
      <c r="E42" s="71">
        <v>139510</v>
      </c>
    </row>
    <row r="43" spans="1:5" ht="13.5" thickTop="1" x14ac:dyDescent="0.2"/>
    <row r="44" spans="1:5" ht="15" x14ac:dyDescent="0.2">
      <c r="A44" s="63" t="s">
        <v>62</v>
      </c>
    </row>
    <row r="45" spans="1:5" ht="15.75" thickBot="1" x14ac:dyDescent="0.25">
      <c r="A45" s="63"/>
    </row>
    <row r="46" spans="1:5" ht="15.75" thickTop="1" x14ac:dyDescent="0.2">
      <c r="A46" s="111" t="s">
        <v>63</v>
      </c>
      <c r="B46" s="112"/>
      <c r="C46" s="112"/>
      <c r="D46" s="112"/>
      <c r="E46" s="113"/>
    </row>
    <row r="47" spans="1:5" ht="15" customHeight="1" x14ac:dyDescent="0.2">
      <c r="A47" s="117" t="s">
        <v>64</v>
      </c>
      <c r="B47" s="118"/>
      <c r="C47" s="118"/>
      <c r="D47" s="118"/>
      <c r="E47" s="119"/>
    </row>
    <row r="48" spans="1:5" ht="15.75" thickBot="1" x14ac:dyDescent="0.25">
      <c r="A48" s="114" t="s">
        <v>65</v>
      </c>
      <c r="B48" s="115"/>
      <c r="C48" s="115"/>
      <c r="D48" s="115"/>
      <c r="E48" s="116"/>
    </row>
    <row r="49" spans="1:5" ht="16.5" thickTop="1" thickBot="1" x14ac:dyDescent="0.25">
      <c r="A49" s="109" t="s">
        <v>53</v>
      </c>
      <c r="B49" s="64">
        <v>41760</v>
      </c>
      <c r="C49" s="64">
        <v>42125</v>
      </c>
      <c r="D49" s="64">
        <v>42491</v>
      </c>
      <c r="E49" s="65">
        <v>42856</v>
      </c>
    </row>
    <row r="50" spans="1:5" ht="15.75" thickBot="1" x14ac:dyDescent="0.25">
      <c r="A50" s="110"/>
      <c r="B50" s="66" t="s">
        <v>32</v>
      </c>
      <c r="C50" s="66" t="s">
        <v>32</v>
      </c>
      <c r="D50" s="66" t="s">
        <v>32</v>
      </c>
      <c r="E50" s="67" t="s">
        <v>33</v>
      </c>
    </row>
    <row r="51" spans="1:5" ht="16.5" thickTop="1" thickBot="1" x14ac:dyDescent="0.25">
      <c r="A51" s="68">
        <v>1</v>
      </c>
      <c r="B51" s="78">
        <v>132677</v>
      </c>
      <c r="C51" s="78">
        <v>136658</v>
      </c>
      <c r="D51" s="78">
        <v>140758</v>
      </c>
      <c r="E51" s="69">
        <v>145685</v>
      </c>
    </row>
    <row r="52" spans="1:5" ht="15.75" thickBot="1" x14ac:dyDescent="0.25">
      <c r="A52" s="68">
        <v>2</v>
      </c>
      <c r="B52" s="78">
        <v>137173</v>
      </c>
      <c r="C52" s="78">
        <v>141289</v>
      </c>
      <c r="D52" s="78">
        <v>145528</v>
      </c>
      <c r="E52" s="69">
        <v>150622</v>
      </c>
    </row>
    <row r="53" spans="1:5" ht="15.75" thickBot="1" x14ac:dyDescent="0.25">
      <c r="A53" s="68">
        <v>3</v>
      </c>
      <c r="B53" s="78">
        <v>141667</v>
      </c>
      <c r="C53" s="78">
        <v>145918</v>
      </c>
      <c r="D53" s="78">
        <v>150296</v>
      </c>
      <c r="E53" s="69">
        <v>155557</v>
      </c>
    </row>
    <row r="54" spans="1:5" ht="15.75" thickBot="1" x14ac:dyDescent="0.25">
      <c r="A54" s="70">
        <v>4</v>
      </c>
      <c r="B54" s="79">
        <v>146169</v>
      </c>
      <c r="C54" s="79">
        <v>150555</v>
      </c>
      <c r="D54" s="79">
        <v>155072</v>
      </c>
      <c r="E54" s="71">
        <v>160500</v>
      </c>
    </row>
    <row r="55" spans="1:5" ht="13.5" thickTop="1" x14ac:dyDescent="0.2">
      <c r="A55" s="75"/>
    </row>
    <row r="56" spans="1:5" x14ac:dyDescent="0.2">
      <c r="A56" s="75"/>
    </row>
  </sheetData>
  <mergeCells count="13">
    <mergeCell ref="A49:A50"/>
    <mergeCell ref="A33:E33"/>
    <mergeCell ref="A34:E34"/>
    <mergeCell ref="A35:A36"/>
    <mergeCell ref="A46:E46"/>
    <mergeCell ref="A47:E47"/>
    <mergeCell ref="A48:E48"/>
    <mergeCell ref="A22:A23"/>
    <mergeCell ref="A3:E3"/>
    <mergeCell ref="A4:E4"/>
    <mergeCell ref="A5:A6"/>
    <mergeCell ref="A20:E20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example</vt:lpstr>
      <vt:lpstr>Personnel costing</vt:lpstr>
      <vt:lpstr>Professional Salary Scale</vt:lpstr>
      <vt:lpstr>Academic Salary Scale</vt:lpstr>
    </vt:vector>
  </TitlesOfParts>
  <Company>Shared Services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Poynter</dc:creator>
  <cp:lastModifiedBy>Gabrielle Callander</cp:lastModifiedBy>
  <dcterms:created xsi:type="dcterms:W3CDTF">2012-04-02T04:34:33Z</dcterms:created>
  <dcterms:modified xsi:type="dcterms:W3CDTF">2017-06-22T02:03:17Z</dcterms:modified>
</cp:coreProperties>
</file>